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40" yWindow="-120" windowWidth="21600" windowHeight="146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42" i="1"/>
  <c r="E58"/>
  <c r="E59"/>
  <c r="E57"/>
  <c r="E25"/>
  <c r="F49"/>
  <c r="E11"/>
  <c r="E12"/>
  <c r="E13"/>
  <c r="E15"/>
  <c r="E18"/>
  <c r="E19"/>
  <c r="E20"/>
  <c r="E21"/>
  <c r="E23"/>
  <c r="E26"/>
  <c r="F45"/>
  <c r="C42"/>
  <c r="F42"/>
  <c r="F46"/>
  <c r="F47"/>
  <c r="F50"/>
  <c r="E27"/>
  <c r="E29"/>
  <c r="E31"/>
  <c r="E14"/>
</calcChain>
</file>

<file path=xl/sharedStrings.xml><?xml version="1.0" encoding="utf-8"?>
<sst xmlns="http://schemas.openxmlformats.org/spreadsheetml/2006/main" count="58" uniqueCount="54">
  <si>
    <t>Obviously any deffered maintenance will change the bottom line on this.</t>
    <phoneticPr fontId="1" type="noConversion"/>
  </si>
  <si>
    <t xml:space="preserve">I hope you found this info useful! </t>
    <phoneticPr fontId="1" type="noConversion"/>
  </si>
  <si>
    <t>Thank you,</t>
    <phoneticPr fontId="1" type="noConversion"/>
  </si>
  <si>
    <t>208.515.2165</t>
    <phoneticPr fontId="1" type="noConversion"/>
  </si>
  <si>
    <t>seth@boiserealestateguy.com</t>
  </si>
  <si>
    <t>Seth Neal - Keller Williams Realty Boise</t>
    <phoneticPr fontId="1" type="noConversion"/>
  </si>
  <si>
    <t>3121 W Targee St, Boise ID 83705</t>
    <phoneticPr fontId="1" type="noConversion"/>
  </si>
  <si>
    <t>It means that your income is high and your value is low.</t>
    <phoneticPr fontId="1" type="noConversion"/>
  </si>
  <si>
    <t>The 1% Rule: if your GOI is over 1% of the total Value,  the property should cash flow</t>
    <phoneticPr fontId="1" type="noConversion"/>
  </si>
  <si>
    <t>Value</t>
    <phoneticPr fontId="1" type="noConversion"/>
  </si>
  <si>
    <t>Totals</t>
    <phoneticPr fontId="1" type="noConversion"/>
  </si>
  <si>
    <t>Rate</t>
    <phoneticPr fontId="1" type="noConversion"/>
  </si>
  <si>
    <t>Term</t>
    <phoneticPr fontId="1" type="noConversion"/>
  </si>
  <si>
    <t>Payment</t>
    <phoneticPr fontId="1" type="noConversion"/>
  </si>
  <si>
    <t>Property Expenses</t>
    <phoneticPr fontId="1" type="noConversion"/>
  </si>
  <si>
    <t>Montly Mortgage Payment</t>
    <phoneticPr fontId="1" type="noConversion"/>
  </si>
  <si>
    <t>December 9th 2010</t>
    <phoneticPr fontId="1" type="noConversion"/>
  </si>
  <si>
    <r>
      <t>All Figures Below are</t>
    </r>
    <r>
      <rPr>
        <b/>
        <sz val="12"/>
        <rFont val="Helvetica Neue"/>
      </rPr>
      <t xml:space="preserve"> Estimates</t>
    </r>
    <phoneticPr fontId="1" type="noConversion"/>
  </si>
  <si>
    <t>Hard Expenses</t>
    <phoneticPr fontId="1" type="noConversion"/>
  </si>
  <si>
    <t>Annual</t>
    <phoneticPr fontId="1" type="noConversion"/>
  </si>
  <si>
    <t>Monthly</t>
    <phoneticPr fontId="1" type="noConversion"/>
  </si>
  <si>
    <t>Taxes</t>
    <phoneticPr fontId="1" type="noConversion"/>
  </si>
  <si>
    <t>Water</t>
    <phoneticPr fontId="1" type="noConversion"/>
  </si>
  <si>
    <t>Sewer / Trash</t>
    <phoneticPr fontId="1" type="noConversion"/>
  </si>
  <si>
    <t>Vacancy</t>
    <phoneticPr fontId="1" type="noConversion"/>
  </si>
  <si>
    <t>Less Total Expenses</t>
    <phoneticPr fontId="1" type="noConversion"/>
  </si>
  <si>
    <t>Net Operating Income (NOI)</t>
    <phoneticPr fontId="1" type="noConversion"/>
  </si>
  <si>
    <t>/ month</t>
    <phoneticPr fontId="1" type="noConversion"/>
  </si>
  <si>
    <t>Cash Flow</t>
    <phoneticPr fontId="1" type="noConversion"/>
  </si>
  <si>
    <t>% Down</t>
    <phoneticPr fontId="1" type="noConversion"/>
  </si>
  <si>
    <t>Total Owed</t>
    <phoneticPr fontId="1" type="noConversion"/>
  </si>
  <si>
    <t>Total Monthly Expenses</t>
    <phoneticPr fontId="1" type="noConversion"/>
  </si>
  <si>
    <t>less</t>
    <phoneticPr fontId="1" type="noConversion"/>
  </si>
  <si>
    <t>Cash on Cash Return</t>
    <phoneticPr fontId="1" type="noConversion"/>
  </si>
  <si>
    <t>Cash on Cash Return is Annual NOI divided by Total Cash Invested</t>
    <phoneticPr fontId="1" type="noConversion"/>
  </si>
  <si>
    <t>Annual NOI (NOI x 12 months)</t>
    <phoneticPr fontId="1" type="noConversion"/>
  </si>
  <si>
    <t>Total Cash Invested</t>
    <phoneticPr fontId="1" type="noConversion"/>
  </si>
  <si>
    <t>Usually you want a return of 20% or more.</t>
    <phoneticPr fontId="1" type="noConversion"/>
  </si>
  <si>
    <t>Pro-forma for the Property at:</t>
    <phoneticPr fontId="1" type="noConversion"/>
  </si>
  <si>
    <t xml:space="preserve">Date: </t>
    <phoneticPr fontId="1" type="noConversion"/>
  </si>
  <si>
    <t>Asking Price:</t>
    <phoneticPr fontId="1" type="noConversion"/>
  </si>
  <si>
    <t>Cap Rate</t>
    <phoneticPr fontId="1" type="noConversion"/>
  </si>
  <si>
    <t>Insurance</t>
    <phoneticPr fontId="1" type="noConversion"/>
  </si>
  <si>
    <t>Soft Expenses</t>
    <phoneticPr fontId="1" type="noConversion"/>
  </si>
  <si>
    <t>Maintance</t>
    <phoneticPr fontId="1" type="noConversion"/>
  </si>
  <si>
    <t>Management</t>
    <phoneticPr fontId="1" type="noConversion"/>
  </si>
  <si>
    <t>x Y%</t>
    <phoneticPr fontId="1" type="noConversion"/>
  </si>
  <si>
    <t>Monthly In</t>
    <phoneticPr fontId="1" type="noConversion"/>
  </si>
  <si>
    <t>sub-total:</t>
  </si>
  <si>
    <t>sub-total:</t>
    <phoneticPr fontId="1" type="noConversion"/>
  </si>
  <si>
    <t>Total Expenses:</t>
    <phoneticPr fontId="1" type="noConversion"/>
  </si>
  <si>
    <t>Gross Operating Income (GOI)</t>
    <phoneticPr fontId="1" type="noConversion"/>
  </si>
  <si>
    <t>Cap Rate (Annual NOI / Value)</t>
    <phoneticPr fontId="1" type="noConversion"/>
  </si>
  <si>
    <t>In today's market (December 2010) a Cap Rate over 7% is good. 12% really good.</t>
    <phoneticPr fontId="1" type="noConversion"/>
  </si>
</sst>
</file>

<file path=xl/styles.xml><?xml version="1.0" encoding="utf-8"?>
<styleSheet xmlns="http://schemas.openxmlformats.org/spreadsheetml/2006/main">
  <numFmts count="18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6" formatCode="&quot;$&quot;#,##0"/>
    <numFmt numFmtId="168" formatCode="&quot;$&quot;#,##0"/>
    <numFmt numFmtId="169" formatCode="&quot;$&quot;#,##0.00"/>
    <numFmt numFmtId="171" formatCode="&quot;$&quot;#,##0.00"/>
    <numFmt numFmtId="172" formatCode="0.00%"/>
    <numFmt numFmtId="173" formatCode="0%"/>
    <numFmt numFmtId="174" formatCode="&quot;$&quot;#,##0.00_);[Red]\(&quot;$&quot;#,##0.00\)"/>
    <numFmt numFmtId="175" formatCode="&quot;$&quot;#,##0.0"/>
    <numFmt numFmtId="176" formatCode="&quot;$&quot;#,##0.00"/>
    <numFmt numFmtId="178" formatCode="&quot;$&quot;#,##0.0_);[Red]\(&quot;$&quot;#,##0.0\)"/>
    <numFmt numFmtId="180" formatCode="0.00%"/>
  </numFmts>
  <fonts count="6">
    <font>
      <sz val="10"/>
      <name val="Verdana"/>
    </font>
    <font>
      <sz val="8"/>
      <name val="Verdana"/>
    </font>
    <font>
      <sz val="10"/>
      <name val="Helvetica Neue"/>
    </font>
    <font>
      <sz val="12"/>
      <name val="Helvetica Neue"/>
    </font>
    <font>
      <b/>
      <sz val="12"/>
      <name val="Helvetica Neue"/>
    </font>
    <font>
      <u/>
      <sz val="10"/>
      <color indexed="12"/>
      <name val="Verdan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6" fontId="3" fillId="0" borderId="0" xfId="0" applyNumberFormat="1" applyFont="1"/>
    <xf numFmtId="9" fontId="3" fillId="0" borderId="0" xfId="0" applyNumberFormat="1" applyFont="1"/>
    <xf numFmtId="0" fontId="3" fillId="0" borderId="0" xfId="0" applyFont="1" applyAlignment="1"/>
    <xf numFmtId="0" fontId="3" fillId="0" borderId="0" xfId="0" applyFont="1" applyAlignment="1">
      <alignment horizontal="right" vertical="center"/>
    </xf>
    <xf numFmtId="168" fontId="3" fillId="0" borderId="0" xfId="0" applyNumberFormat="1" applyFont="1"/>
    <xf numFmtId="169" fontId="3" fillId="0" borderId="0" xfId="0" applyNumberFormat="1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vertical="center"/>
    </xf>
    <xf numFmtId="6" fontId="3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8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17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171" fontId="3" fillId="0" borderId="3" xfId="0" applyNumberFormat="1" applyFont="1" applyBorder="1"/>
    <xf numFmtId="171" fontId="3" fillId="0" borderId="0" xfId="0" applyNumberFormat="1" applyFont="1"/>
    <xf numFmtId="171" fontId="4" fillId="0" borderId="4" xfId="0" applyNumberFormat="1" applyFont="1" applyBorder="1"/>
    <xf numFmtId="171" fontId="3" fillId="0" borderId="4" xfId="0" applyNumberFormat="1" applyFont="1" applyBorder="1"/>
    <xf numFmtId="0" fontId="2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0" borderId="0" xfId="0" applyAlignment="1"/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76" fontId="4" fillId="0" borderId="4" xfId="0" applyNumberFormat="1" applyFont="1" applyBorder="1"/>
    <xf numFmtId="174" fontId="3" fillId="0" borderId="0" xfId="0" applyNumberFormat="1" applyFont="1"/>
    <xf numFmtId="180" fontId="4" fillId="0" borderId="4" xfId="0" applyNumberFormat="1" applyFont="1" applyBorder="1" applyAlignment="1">
      <alignment vertical="center"/>
    </xf>
    <xf numFmtId="0" fontId="3" fillId="0" borderId="0" xfId="1" applyFont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eth@boiserealestategu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70"/>
  <sheetViews>
    <sheetView tabSelected="1" workbookViewId="0">
      <selection activeCell="H6" sqref="H6"/>
    </sheetView>
  </sheetViews>
  <sheetFormatPr baseColWidth="10" defaultRowHeight="15"/>
  <cols>
    <col min="1" max="16384" width="10.7109375" style="1"/>
  </cols>
  <sheetData>
    <row r="1" spans="1:6" s="2" customFormat="1" ht="16">
      <c r="A1" s="3" t="s">
        <v>38</v>
      </c>
      <c r="B1" s="3"/>
      <c r="C1" s="3"/>
      <c r="D1" s="4" t="s">
        <v>6</v>
      </c>
      <c r="E1" s="4"/>
      <c r="F1" s="4"/>
    </row>
    <row r="2" spans="1:6" s="2" customFormat="1" ht="16">
      <c r="A2" s="3" t="s">
        <v>40</v>
      </c>
      <c r="B2" s="3"/>
      <c r="C2" s="3"/>
      <c r="D2" s="5">
        <v>50000</v>
      </c>
      <c r="E2" s="4"/>
      <c r="F2" s="4"/>
    </row>
    <row r="4" spans="1:6" ht="16">
      <c r="A4" s="1" t="s">
        <v>39</v>
      </c>
      <c r="B4" s="2" t="s">
        <v>16</v>
      </c>
    </row>
    <row r="6" spans="1:6" ht="16">
      <c r="A6" s="1" t="s">
        <v>17</v>
      </c>
    </row>
    <row r="8" spans="1:6" ht="17" thickBot="1">
      <c r="A8" s="6" t="s">
        <v>41</v>
      </c>
      <c r="B8" s="7"/>
      <c r="C8" s="7"/>
      <c r="D8" s="7"/>
      <c r="E8" s="7"/>
      <c r="F8" s="7"/>
    </row>
    <row r="9" spans="1:6" ht="16" thickTop="1"/>
    <row r="10" spans="1:6">
      <c r="A10" s="8" t="s">
        <v>18</v>
      </c>
      <c r="B10" s="8"/>
      <c r="C10" s="8" t="s">
        <v>19</v>
      </c>
      <c r="D10" s="8">
        <v>12</v>
      </c>
      <c r="E10" s="8" t="s">
        <v>20</v>
      </c>
    </row>
    <row r="11" spans="1:6">
      <c r="A11" s="1" t="s">
        <v>21</v>
      </c>
      <c r="C11" s="15">
        <v>2131</v>
      </c>
      <c r="E11" s="16">
        <f>SUM(C11/D10)</f>
        <v>177.58333333333334</v>
      </c>
    </row>
    <row r="12" spans="1:6">
      <c r="A12" s="1" t="s">
        <v>42</v>
      </c>
      <c r="C12" s="15">
        <v>300</v>
      </c>
      <c r="E12" s="16">
        <f>SUM(C12/D10)</f>
        <v>25</v>
      </c>
    </row>
    <row r="13" spans="1:6">
      <c r="A13" s="1" t="s">
        <v>22</v>
      </c>
      <c r="C13" s="15">
        <v>560</v>
      </c>
      <c r="E13" s="16">
        <f>SUM(C13/D10)</f>
        <v>46.666666666666664</v>
      </c>
    </row>
    <row r="14" spans="1:6">
      <c r="A14" s="1" t="s">
        <v>23</v>
      </c>
      <c r="C14" s="15">
        <v>180</v>
      </c>
      <c r="E14" s="16">
        <f>SUM(C14/D10)</f>
        <v>15</v>
      </c>
    </row>
    <row r="15" spans="1:6">
      <c r="C15" s="14" t="s">
        <v>48</v>
      </c>
      <c r="D15" s="14"/>
      <c r="E15" s="27">
        <f>SUM(E11:E13)</f>
        <v>249.25</v>
      </c>
    </row>
    <row r="17" spans="1:6">
      <c r="A17" s="8" t="s">
        <v>43</v>
      </c>
      <c r="B17" s="10"/>
      <c r="C17" s="8" t="s">
        <v>47</v>
      </c>
      <c r="D17" s="10" t="s">
        <v>46</v>
      </c>
      <c r="E17" s="8" t="s">
        <v>10</v>
      </c>
    </row>
    <row r="18" spans="1:6">
      <c r="A18" s="1" t="s">
        <v>44</v>
      </c>
      <c r="C18" s="11">
        <v>800</v>
      </c>
      <c r="D18" s="12">
        <v>0.05</v>
      </c>
      <c r="E18" s="28">
        <f>SUM(C18)*(D18)</f>
        <v>40</v>
      </c>
    </row>
    <row r="19" spans="1:6">
      <c r="A19" s="1" t="s">
        <v>45</v>
      </c>
      <c r="C19" s="11">
        <v>800</v>
      </c>
      <c r="D19" s="12">
        <v>0.08</v>
      </c>
      <c r="E19" s="28">
        <f t="shared" ref="E19:E20" si="0">SUM(C19)*(D19)</f>
        <v>64</v>
      </c>
    </row>
    <row r="20" spans="1:6">
      <c r="A20" s="1" t="s">
        <v>24</v>
      </c>
      <c r="C20" s="11">
        <v>800</v>
      </c>
      <c r="D20" s="12">
        <v>0.06</v>
      </c>
      <c r="E20" s="28">
        <f t="shared" si="0"/>
        <v>48</v>
      </c>
    </row>
    <row r="21" spans="1:6">
      <c r="C21" s="14" t="s">
        <v>49</v>
      </c>
      <c r="D21" s="14"/>
      <c r="E21" s="27">
        <f>SUM(E18:E20)</f>
        <v>152</v>
      </c>
    </row>
    <row r="22" spans="1:6" ht="16" thickBot="1"/>
    <row r="23" spans="1:6" ht="17" thickTop="1">
      <c r="D23" s="17" t="s">
        <v>50</v>
      </c>
      <c r="E23" s="29">
        <f>SUM(E15+E21)</f>
        <v>401.25</v>
      </c>
    </row>
    <row r="25" spans="1:6">
      <c r="B25" s="13" t="s">
        <v>51</v>
      </c>
      <c r="C25" s="13"/>
      <c r="D25" s="13"/>
      <c r="E25" s="28">
        <f>C18</f>
        <v>800</v>
      </c>
    </row>
    <row r="26" spans="1:6" ht="16" thickBot="1">
      <c r="B26" s="13" t="s">
        <v>25</v>
      </c>
      <c r="C26" s="13"/>
      <c r="D26" s="13"/>
      <c r="E26" s="28">
        <f>E23</f>
        <v>401.25</v>
      </c>
    </row>
    <row r="27" spans="1:6" ht="16" thickTop="1">
      <c r="B27" s="13" t="s">
        <v>26</v>
      </c>
      <c r="C27" s="13"/>
      <c r="D27" s="13"/>
      <c r="E27" s="30">
        <f>SUM(E25-E26)</f>
        <v>398.75</v>
      </c>
      <c r="F27" s="1" t="s">
        <v>27</v>
      </c>
    </row>
    <row r="29" spans="1:6">
      <c r="B29" s="13" t="s">
        <v>35</v>
      </c>
      <c r="C29" s="13"/>
      <c r="D29" s="13"/>
      <c r="E29" s="28">
        <f>SUM(E27*12)</f>
        <v>4785</v>
      </c>
    </row>
    <row r="31" spans="1:6" ht="16">
      <c r="B31" s="18" t="s">
        <v>52</v>
      </c>
      <c r="C31" s="18"/>
      <c r="D31" s="18"/>
      <c r="E31" s="19">
        <f>SUM(E29/D2)</f>
        <v>9.5699999999999993E-2</v>
      </c>
    </row>
    <row r="33" spans="1:6">
      <c r="A33" s="1" t="s">
        <v>53</v>
      </c>
    </row>
    <row r="34" spans="1:6">
      <c r="A34" s="1" t="s">
        <v>7</v>
      </c>
    </row>
    <row r="37" spans="1:6" ht="17" thickBot="1">
      <c r="A37" s="6" t="s">
        <v>28</v>
      </c>
      <c r="B37" s="7"/>
      <c r="C37" s="7"/>
      <c r="D37" s="7"/>
      <c r="E37" s="7"/>
      <c r="F37" s="7"/>
    </row>
    <row r="38" spans="1:6" ht="16" thickTop="1"/>
    <row r="39" spans="1:6">
      <c r="A39" s="1" t="s">
        <v>8</v>
      </c>
    </row>
    <row r="41" spans="1:6">
      <c r="A41" s="24" t="s">
        <v>9</v>
      </c>
      <c r="B41" s="24" t="s">
        <v>29</v>
      </c>
      <c r="C41" s="24" t="s">
        <v>30</v>
      </c>
      <c r="D41" s="24" t="s">
        <v>11</v>
      </c>
      <c r="E41" s="24" t="s">
        <v>12</v>
      </c>
      <c r="F41" s="24" t="s">
        <v>13</v>
      </c>
    </row>
    <row r="42" spans="1:6">
      <c r="A42" s="20">
        <f>D2</f>
        <v>50000</v>
      </c>
      <c r="B42" s="22">
        <v>0.25</v>
      </c>
      <c r="C42" s="20">
        <f>SUM(A42*B42)-A42</f>
        <v>-37500</v>
      </c>
      <c r="D42" s="21">
        <v>5.3499999999999999E-2</v>
      </c>
      <c r="E42" s="1">
        <v>30</v>
      </c>
      <c r="F42" s="23">
        <f>-PMT(D42/D10,E42*D10,C42)</f>
        <v>-209.4051355136192</v>
      </c>
    </row>
    <row r="43" spans="1:6">
      <c r="B43" s="25"/>
    </row>
    <row r="45" spans="1:6">
      <c r="B45" s="9"/>
      <c r="D45" s="9" t="s">
        <v>14</v>
      </c>
      <c r="F45" s="28">
        <f>E26</f>
        <v>401.25</v>
      </c>
    </row>
    <row r="46" spans="1:6">
      <c r="B46" s="31"/>
      <c r="D46" s="9" t="s">
        <v>15</v>
      </c>
      <c r="F46" s="23">
        <f>ABS(F42)</f>
        <v>209.4051355136192</v>
      </c>
    </row>
    <row r="47" spans="1:6">
      <c r="B47" s="31"/>
      <c r="D47" s="9" t="s">
        <v>31</v>
      </c>
      <c r="F47" s="27">
        <f>SUM(F45:F46)</f>
        <v>610.65513551361914</v>
      </c>
    </row>
    <row r="48" spans="1:6">
      <c r="D48" s="26" t="s">
        <v>32</v>
      </c>
    </row>
    <row r="49" spans="1:6" ht="16" thickBot="1">
      <c r="C49" s="33"/>
      <c r="D49" s="9" t="s">
        <v>51</v>
      </c>
      <c r="F49" s="28">
        <f>E25</f>
        <v>800</v>
      </c>
    </row>
    <row r="50" spans="1:6" ht="17" thickTop="1">
      <c r="D50" s="35"/>
      <c r="E50" s="34" t="s">
        <v>28</v>
      </c>
      <c r="F50" s="36">
        <f>SUM(F49-F47)</f>
        <v>189.34486448638086</v>
      </c>
    </row>
    <row r="53" spans="1:6" ht="17" thickBot="1">
      <c r="A53" s="6" t="s">
        <v>33</v>
      </c>
      <c r="B53" s="7"/>
      <c r="C53" s="7"/>
      <c r="D53" s="7"/>
      <c r="E53" s="7"/>
      <c r="F53" s="7"/>
    </row>
    <row r="54" spans="1:6" ht="16" thickTop="1"/>
    <row r="55" spans="1:6">
      <c r="A55" s="1" t="s">
        <v>34</v>
      </c>
    </row>
    <row r="57" spans="1:6">
      <c r="B57" s="13" t="s">
        <v>35</v>
      </c>
      <c r="C57" s="13"/>
      <c r="D57" s="13"/>
      <c r="E57" s="28">
        <f>E29</f>
        <v>4785</v>
      </c>
    </row>
    <row r="58" spans="1:6" ht="16" thickBot="1">
      <c r="B58" s="1" t="s">
        <v>36</v>
      </c>
      <c r="E58" s="37">
        <f>ABS(A42*B42)</f>
        <v>12500</v>
      </c>
    </row>
    <row r="59" spans="1:6" ht="17" thickTop="1">
      <c r="C59" s="32" t="s">
        <v>33</v>
      </c>
      <c r="D59" s="32"/>
      <c r="E59" s="38">
        <f>SUM(E57/E58)</f>
        <v>0.38279999999999997</v>
      </c>
    </row>
    <row r="61" spans="1:6">
      <c r="A61" s="1" t="s">
        <v>37</v>
      </c>
    </row>
    <row r="62" spans="1:6">
      <c r="A62" s="1" t="s">
        <v>0</v>
      </c>
    </row>
    <row r="64" spans="1:6">
      <c r="A64" s="1" t="s">
        <v>1</v>
      </c>
    </row>
    <row r="66" spans="1:1">
      <c r="A66" s="1" t="s">
        <v>2</v>
      </c>
    </row>
    <row r="68" spans="1:1" ht="16">
      <c r="A68" s="2" t="s">
        <v>5</v>
      </c>
    </row>
    <row r="69" spans="1:1">
      <c r="A69" s="1" t="s">
        <v>3</v>
      </c>
    </row>
    <row r="70" spans="1:1">
      <c r="A70" s="39" t="s">
        <v>4</v>
      </c>
    </row>
  </sheetData>
  <mergeCells count="13">
    <mergeCell ref="B57:D57"/>
    <mergeCell ref="C59:D59"/>
    <mergeCell ref="B25:D25"/>
    <mergeCell ref="B26:D26"/>
    <mergeCell ref="B27:D27"/>
    <mergeCell ref="B29:D29"/>
    <mergeCell ref="B31:D31"/>
    <mergeCell ref="A1:C1"/>
    <mergeCell ref="D1:F1"/>
    <mergeCell ref="A2:C2"/>
    <mergeCell ref="D2:F2"/>
    <mergeCell ref="C21:D21"/>
    <mergeCell ref="C15:D15"/>
  </mergeCells>
  <phoneticPr fontId="1" type="noConversion"/>
  <hyperlinks>
    <hyperlink ref="A70" r:id="rId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InterVarsity Christian Fellowship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Neal</dc:creator>
  <cp:lastModifiedBy>Seth Neal</cp:lastModifiedBy>
  <dcterms:created xsi:type="dcterms:W3CDTF">2010-12-30T19:31:08Z</dcterms:created>
  <dcterms:modified xsi:type="dcterms:W3CDTF">2010-12-30T21:29:47Z</dcterms:modified>
</cp:coreProperties>
</file>