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80" yWindow="-80" windowWidth="25440" windowHeight="147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42" i="1"/>
  <c r="E58"/>
  <c r="E11"/>
  <c r="E12"/>
  <c r="E13"/>
  <c r="E15"/>
  <c r="E18"/>
  <c r="E19"/>
  <c r="E20"/>
  <c r="E21"/>
  <c r="E23"/>
  <c r="E26"/>
  <c r="E25"/>
  <c r="E27"/>
  <c r="E29"/>
  <c r="E57"/>
  <c r="E59"/>
  <c r="F49"/>
  <c r="F45"/>
  <c r="C42"/>
  <c r="F42"/>
  <c r="F46"/>
  <c r="F47"/>
  <c r="F50"/>
  <c r="E31"/>
  <c r="E14"/>
</calcChain>
</file>

<file path=xl/sharedStrings.xml><?xml version="1.0" encoding="utf-8"?>
<sst xmlns="http://schemas.openxmlformats.org/spreadsheetml/2006/main" count="58" uniqueCount="54">
  <si>
    <t>In today's market (April 2011) a Cap Rate over 7% is good. 12% really good.</t>
    <phoneticPr fontId="1" type="noConversion"/>
  </si>
  <si>
    <t>Seth Neal - Keller Williams Realty Boise</t>
    <phoneticPr fontId="1" type="noConversion"/>
  </si>
  <si>
    <t>208.515.2165</t>
    <phoneticPr fontId="1" type="noConversion"/>
  </si>
  <si>
    <t>Obviously any deffered maintenance will change the bottom line on this.</t>
    <phoneticPr fontId="1" type="noConversion"/>
  </si>
  <si>
    <t xml:space="preserve">I hope you found this info useful! </t>
    <phoneticPr fontId="1" type="noConversion"/>
  </si>
  <si>
    <t>Thank you,</t>
    <phoneticPr fontId="1" type="noConversion"/>
  </si>
  <si>
    <t>seth@boiserealestateguy.com</t>
  </si>
  <si>
    <t>It means that your income is high and your value is low.</t>
    <phoneticPr fontId="1" type="noConversion"/>
  </si>
  <si>
    <t>The 1% Rule: if your GOI is over 1% of the total Value,  the property should cash flow</t>
    <phoneticPr fontId="1" type="noConversion"/>
  </si>
  <si>
    <t>Value</t>
    <phoneticPr fontId="1" type="noConversion"/>
  </si>
  <si>
    <t>Totals</t>
    <phoneticPr fontId="1" type="noConversion"/>
  </si>
  <si>
    <t>Rate</t>
    <phoneticPr fontId="1" type="noConversion"/>
  </si>
  <si>
    <t>Term</t>
    <phoneticPr fontId="1" type="noConversion"/>
  </si>
  <si>
    <t>Payment</t>
    <phoneticPr fontId="1" type="noConversion"/>
  </si>
  <si>
    <t>Property Expenses</t>
    <phoneticPr fontId="1" type="noConversion"/>
  </si>
  <si>
    <t>Montly Mortgage Payment</t>
    <phoneticPr fontId="1" type="noConversion"/>
  </si>
  <si>
    <r>
      <t>All Figures Below are</t>
    </r>
    <r>
      <rPr>
        <b/>
        <sz val="12"/>
        <rFont val="Helvetica Neue"/>
      </rPr>
      <t xml:space="preserve"> Estimates</t>
    </r>
    <phoneticPr fontId="1" type="noConversion"/>
  </si>
  <si>
    <t>Hard Expenses</t>
    <phoneticPr fontId="1" type="noConversion"/>
  </si>
  <si>
    <t>Annual</t>
    <phoneticPr fontId="1" type="noConversion"/>
  </si>
  <si>
    <t>Monthly</t>
    <phoneticPr fontId="1" type="noConversion"/>
  </si>
  <si>
    <t>Taxes</t>
    <phoneticPr fontId="1" type="noConversion"/>
  </si>
  <si>
    <t>Water</t>
    <phoneticPr fontId="1" type="noConversion"/>
  </si>
  <si>
    <t>Sewer / Trash</t>
    <phoneticPr fontId="1" type="noConversion"/>
  </si>
  <si>
    <t>Vacancy</t>
    <phoneticPr fontId="1" type="noConversion"/>
  </si>
  <si>
    <t>Less Total Expenses</t>
    <phoneticPr fontId="1" type="noConversion"/>
  </si>
  <si>
    <t>Net Operating Income (NOI)</t>
    <phoneticPr fontId="1" type="noConversion"/>
  </si>
  <si>
    <t>/ month</t>
    <phoneticPr fontId="1" type="noConversion"/>
  </si>
  <si>
    <t>Cash Flow</t>
    <phoneticPr fontId="1" type="noConversion"/>
  </si>
  <si>
    <t>% Down</t>
    <phoneticPr fontId="1" type="noConversion"/>
  </si>
  <si>
    <t>Total Owed</t>
    <phoneticPr fontId="1" type="noConversion"/>
  </si>
  <si>
    <t>Total Monthly Expenses</t>
    <phoneticPr fontId="1" type="noConversion"/>
  </si>
  <si>
    <t>less</t>
    <phoneticPr fontId="1" type="noConversion"/>
  </si>
  <si>
    <t>Cash on Cash Return</t>
    <phoneticPr fontId="1" type="noConversion"/>
  </si>
  <si>
    <t>Cash on Cash Return is Annual NOI divided by Total Cash Invested</t>
    <phoneticPr fontId="1" type="noConversion"/>
  </si>
  <si>
    <t>Annual NOI (NOI x 12 months)</t>
    <phoneticPr fontId="1" type="noConversion"/>
  </si>
  <si>
    <t>Total Cash Invested</t>
    <phoneticPr fontId="1" type="noConversion"/>
  </si>
  <si>
    <t>Usually you want a return of 20% or more.</t>
    <phoneticPr fontId="1" type="noConversion"/>
  </si>
  <si>
    <t>Pro-forma for the Property at:</t>
    <phoneticPr fontId="1" type="noConversion"/>
  </si>
  <si>
    <t xml:space="preserve">Date: </t>
    <phoneticPr fontId="1" type="noConversion"/>
  </si>
  <si>
    <t>Asking Price:</t>
    <phoneticPr fontId="1" type="noConversion"/>
  </si>
  <si>
    <t>Cap Rate</t>
    <phoneticPr fontId="1" type="noConversion"/>
  </si>
  <si>
    <t>Insurance</t>
    <phoneticPr fontId="1" type="noConversion"/>
  </si>
  <si>
    <t>Soft Expenses</t>
    <phoneticPr fontId="1" type="noConversion"/>
  </si>
  <si>
    <t>Maintance</t>
    <phoneticPr fontId="1" type="noConversion"/>
  </si>
  <si>
    <t>Management</t>
    <phoneticPr fontId="1" type="noConversion"/>
  </si>
  <si>
    <t>x Y%</t>
    <phoneticPr fontId="1" type="noConversion"/>
  </si>
  <si>
    <t>Monthly In</t>
    <phoneticPr fontId="1" type="noConversion"/>
  </si>
  <si>
    <t>sub-total:</t>
  </si>
  <si>
    <t>sub-total:</t>
    <phoneticPr fontId="1" type="noConversion"/>
  </si>
  <si>
    <t>Total Expenses:</t>
    <phoneticPr fontId="1" type="noConversion"/>
  </si>
  <si>
    <t>Gross Operating Income (GOI)</t>
    <phoneticPr fontId="1" type="noConversion"/>
  </si>
  <si>
    <t>Cap Rate (Annual NOI / Value)</t>
    <phoneticPr fontId="1" type="noConversion"/>
  </si>
  <si>
    <t>11345 W Arch St 83704</t>
    <phoneticPr fontId="1" type="noConversion"/>
  </si>
  <si>
    <t>April 28th 2011</t>
    <phoneticPr fontId="1" type="noConversion"/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</si>
</sst>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8">
    <font>
      <sz val="10"/>
      <name val="Verdana"/>
    </font>
    <font>
      <sz val="8"/>
      <name val="Verdana"/>
    </font>
    <font>
      <sz val="10"/>
      <name val="Helvetica Neue"/>
    </font>
    <font>
      <sz val="12"/>
      <name val="Helvetica Neue"/>
    </font>
    <font>
      <b/>
      <sz val="12"/>
      <name val="Helvetica Neue"/>
    </font>
    <font>
      <u/>
      <sz val="10"/>
      <color indexed="12"/>
      <name val="Verdana"/>
    </font>
    <font>
      <b/>
      <sz val="16"/>
      <name val="Helvetica Neue"/>
    </font>
    <font>
      <sz val="16"/>
      <name val="Helvetica Neu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5" fontId="3" fillId="0" borderId="0" xfId="0" applyNumberFormat="1" applyFont="1"/>
    <xf numFmtId="9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6" fontId="3" fillId="0" borderId="0" xfId="0" applyNumberFormat="1" applyFont="1"/>
    <xf numFmtId="10" fontId="3" fillId="0" borderId="0" xfId="0" applyNumberFormat="1" applyFont="1"/>
    <xf numFmtId="9" fontId="3" fillId="0" borderId="0" xfId="0" applyNumberFormat="1" applyFont="1"/>
    <xf numFmtId="8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3" xfId="0" applyNumberFormat="1" applyFont="1" applyBorder="1"/>
    <xf numFmtId="164" fontId="3" fillId="0" borderId="0" xfId="0" applyNumberFormat="1" applyFont="1"/>
    <xf numFmtId="164" fontId="4" fillId="0" borderId="4" xfId="0" applyNumberFormat="1" applyFont="1" applyBorder="1"/>
    <xf numFmtId="164" fontId="3" fillId="0" borderId="4" xfId="0" applyNumberFormat="1" applyFont="1" applyBorder="1"/>
    <xf numFmtId="0" fontId="2" fillId="0" borderId="0" xfId="0" applyFont="1" applyAlignment="1">
      <alignment horizontal="right" vertical="center"/>
    </xf>
    <xf numFmtId="0" fontId="0" fillId="0" borderId="0" xfId="0" applyAlignment="1"/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4" xfId="0" applyNumberFormat="1" applyFont="1" applyBorder="1"/>
    <xf numFmtId="8" fontId="3" fillId="0" borderId="0" xfId="0" applyNumberFormat="1" applyFont="1"/>
    <xf numFmtId="10" fontId="4" fillId="0" borderId="4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0" xfId="1" applyFont="1" applyAlignment="1" applyProtection="1"/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oiserealestateguy.com/" TargetMode="External"/><Relationship Id="rId2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3</xdr:col>
      <xdr:colOff>317500</xdr:colOff>
      <xdr:row>73</xdr:row>
      <xdr:rowOff>63500</xdr:rowOff>
    </xdr:to>
    <xdr:pic>
      <xdr:nvPicPr>
        <xdr:cNvPr id="2" name="Picture 1" descr="search-listings.jpg">
          <a:hlinkClick xmlns:r="http://schemas.openxmlformats.org/officeDocument/2006/relationships" r:id="rId1" tooltip="Boise Real Estate Guy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817600"/>
          <a:ext cx="31750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th@boiserealestateguy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70"/>
  <sheetViews>
    <sheetView tabSelected="1" workbookViewId="0">
      <selection activeCell="B42" sqref="B42"/>
    </sheetView>
  </sheetViews>
  <sheetFormatPr baseColWidth="10" defaultRowHeight="15"/>
  <cols>
    <col min="1" max="16384" width="10.7109375" style="1"/>
  </cols>
  <sheetData>
    <row r="1" spans="1:6" s="2" customFormat="1" ht="16">
      <c r="A1" s="35" t="s">
        <v>37</v>
      </c>
      <c r="B1" s="35"/>
      <c r="C1" s="35"/>
      <c r="D1" s="36" t="s">
        <v>52</v>
      </c>
      <c r="E1" s="36"/>
      <c r="F1" s="36"/>
    </row>
    <row r="2" spans="1:6" s="2" customFormat="1" ht="16">
      <c r="A2" s="35" t="s">
        <v>39</v>
      </c>
      <c r="B2" s="35"/>
      <c r="C2" s="35"/>
      <c r="D2" s="37">
        <v>45000</v>
      </c>
      <c r="E2" s="36"/>
      <c r="F2" s="36"/>
    </row>
    <row r="4" spans="1:6" ht="16">
      <c r="A4" s="1" t="s">
        <v>38</v>
      </c>
      <c r="B4" s="2" t="s">
        <v>53</v>
      </c>
    </row>
    <row r="6" spans="1:6" ht="16">
      <c r="A6" s="1" t="s">
        <v>16</v>
      </c>
    </row>
    <row r="8" spans="1:6" ht="17" thickBot="1">
      <c r="A8" s="3" t="s">
        <v>40</v>
      </c>
      <c r="B8" s="4"/>
      <c r="C8" s="4"/>
      <c r="D8" s="4"/>
      <c r="E8" s="4"/>
      <c r="F8" s="4"/>
    </row>
    <row r="9" spans="1:6" ht="16" thickTop="1"/>
    <row r="10" spans="1:6">
      <c r="A10" s="5" t="s">
        <v>17</v>
      </c>
      <c r="B10" s="5"/>
      <c r="C10" s="5" t="s">
        <v>18</v>
      </c>
      <c r="D10" s="5">
        <v>12</v>
      </c>
      <c r="E10" s="5" t="s">
        <v>19</v>
      </c>
    </row>
    <row r="11" spans="1:6">
      <c r="A11" s="1" t="s">
        <v>20</v>
      </c>
      <c r="C11" s="10">
        <v>1136</v>
      </c>
      <c r="E11" s="11">
        <f>SUM(C11/D10)</f>
        <v>94.666666666666671</v>
      </c>
    </row>
    <row r="12" spans="1:6">
      <c r="A12" s="1" t="s">
        <v>41</v>
      </c>
      <c r="C12" s="10">
        <v>330</v>
      </c>
      <c r="E12" s="11">
        <f>SUM(C12/D10)</f>
        <v>27.5</v>
      </c>
    </row>
    <row r="13" spans="1:6">
      <c r="A13" s="1" t="s">
        <v>21</v>
      </c>
      <c r="C13" s="10">
        <v>540</v>
      </c>
      <c r="E13" s="11">
        <f>SUM(C13/D10)</f>
        <v>45</v>
      </c>
    </row>
    <row r="14" spans="1:6">
      <c r="A14" s="1" t="s">
        <v>22</v>
      </c>
      <c r="C14" s="10">
        <v>180</v>
      </c>
      <c r="E14" s="11">
        <f>SUM(C14/D10)</f>
        <v>15</v>
      </c>
    </row>
    <row r="15" spans="1:6">
      <c r="C15" s="38" t="s">
        <v>47</v>
      </c>
      <c r="D15" s="38"/>
      <c r="E15" s="21">
        <f>SUM(E11:E13)</f>
        <v>167.16666666666669</v>
      </c>
    </row>
    <row r="17" spans="1:6">
      <c r="A17" s="5" t="s">
        <v>42</v>
      </c>
      <c r="B17" s="7"/>
      <c r="C17" s="5" t="s">
        <v>46</v>
      </c>
      <c r="D17" s="7" t="s">
        <v>45</v>
      </c>
      <c r="E17" s="5" t="s">
        <v>10</v>
      </c>
    </row>
    <row r="18" spans="1:6">
      <c r="A18" s="1" t="s">
        <v>43</v>
      </c>
      <c r="C18" s="8">
        <v>700</v>
      </c>
      <c r="D18" s="9">
        <v>0.05</v>
      </c>
      <c r="E18" s="22">
        <f>SUM(C18)*(D18)</f>
        <v>35</v>
      </c>
    </row>
    <row r="19" spans="1:6">
      <c r="A19" s="1" t="s">
        <v>44</v>
      </c>
      <c r="C19" s="8">
        <v>700</v>
      </c>
      <c r="D19" s="9">
        <v>0.08</v>
      </c>
      <c r="E19" s="22">
        <f t="shared" ref="E19:E20" si="0">SUM(C19)*(D19)</f>
        <v>56</v>
      </c>
    </row>
    <row r="20" spans="1:6">
      <c r="A20" s="1" t="s">
        <v>23</v>
      </c>
      <c r="C20" s="8">
        <v>700</v>
      </c>
      <c r="D20" s="9">
        <v>0.06</v>
      </c>
      <c r="E20" s="22">
        <f t="shared" si="0"/>
        <v>42</v>
      </c>
    </row>
    <row r="21" spans="1:6">
      <c r="C21" s="38" t="s">
        <v>48</v>
      </c>
      <c r="D21" s="38"/>
      <c r="E21" s="21">
        <f>SUM(E18:E20)</f>
        <v>133</v>
      </c>
    </row>
    <row r="22" spans="1:6" ht="16" thickBot="1"/>
    <row r="23" spans="1:6" ht="17" thickTop="1">
      <c r="D23" s="12" t="s">
        <v>49</v>
      </c>
      <c r="E23" s="23">
        <f>SUM(E15+E21)</f>
        <v>300.16666666666669</v>
      </c>
    </row>
    <row r="25" spans="1:6">
      <c r="B25" s="39" t="s">
        <v>50</v>
      </c>
      <c r="C25" s="39"/>
      <c r="D25" s="39"/>
      <c r="E25" s="22">
        <f>C18</f>
        <v>700</v>
      </c>
    </row>
    <row r="26" spans="1:6" ht="16" thickBot="1">
      <c r="B26" s="39" t="s">
        <v>24</v>
      </c>
      <c r="C26" s="39"/>
      <c r="D26" s="39"/>
      <c r="E26" s="22">
        <f>E23</f>
        <v>300.16666666666669</v>
      </c>
    </row>
    <row r="27" spans="1:6" ht="16" thickTop="1">
      <c r="B27" s="39" t="s">
        <v>25</v>
      </c>
      <c r="C27" s="39"/>
      <c r="D27" s="39"/>
      <c r="E27" s="24">
        <f>SUM(E25-E26)</f>
        <v>399.83333333333331</v>
      </c>
      <c r="F27" s="1" t="s">
        <v>26</v>
      </c>
    </row>
    <row r="29" spans="1:6">
      <c r="B29" s="39" t="s">
        <v>34</v>
      </c>
      <c r="C29" s="39"/>
      <c r="D29" s="39"/>
      <c r="E29" s="22">
        <f>SUM(E27*12)</f>
        <v>4798</v>
      </c>
    </row>
    <row r="31" spans="1:6" ht="16">
      <c r="B31" s="41" t="s">
        <v>51</v>
      </c>
      <c r="C31" s="41"/>
      <c r="D31" s="41"/>
      <c r="E31" s="13">
        <f>SUM(E29/D2)</f>
        <v>0.10662222222222222</v>
      </c>
    </row>
    <row r="33" spans="1:6">
      <c r="A33" s="1" t="s">
        <v>0</v>
      </c>
    </row>
    <row r="34" spans="1:6">
      <c r="A34" s="1" t="s">
        <v>7</v>
      </c>
    </row>
    <row r="37" spans="1:6" ht="17" thickBot="1">
      <c r="A37" s="3" t="s">
        <v>27</v>
      </c>
      <c r="B37" s="4"/>
      <c r="C37" s="4"/>
      <c r="D37" s="4"/>
      <c r="E37" s="4"/>
      <c r="F37" s="4"/>
    </row>
    <row r="38" spans="1:6" ht="16" thickTop="1"/>
    <row r="39" spans="1:6">
      <c r="A39" s="1" t="s">
        <v>8</v>
      </c>
    </row>
    <row r="41" spans="1:6">
      <c r="A41" s="18" t="s">
        <v>9</v>
      </c>
      <c r="B41" s="18" t="s">
        <v>28</v>
      </c>
      <c r="C41" s="18" t="s">
        <v>29</v>
      </c>
      <c r="D41" s="18" t="s">
        <v>11</v>
      </c>
      <c r="E41" s="18" t="s">
        <v>12</v>
      </c>
      <c r="F41" s="18" t="s">
        <v>13</v>
      </c>
    </row>
    <row r="42" spans="1:6">
      <c r="A42" s="14">
        <f>D2</f>
        <v>45000</v>
      </c>
      <c r="B42" s="16">
        <v>0.25</v>
      </c>
      <c r="C42" s="14">
        <f>SUM(A42*B42)-A42</f>
        <v>-33750</v>
      </c>
      <c r="D42" s="15">
        <v>5.3499999999999999E-2</v>
      </c>
      <c r="E42" s="1">
        <v>30</v>
      </c>
      <c r="F42" s="17">
        <f>-PMT(D42/D10,E42*D10,C42)</f>
        <v>-188.46462196225727</v>
      </c>
    </row>
    <row r="43" spans="1:6">
      <c r="B43" s="19"/>
    </row>
    <row r="45" spans="1:6">
      <c r="B45" s="6"/>
      <c r="D45" s="6" t="s">
        <v>14</v>
      </c>
      <c r="F45" s="22">
        <f>E26</f>
        <v>300.16666666666669</v>
      </c>
    </row>
    <row r="46" spans="1:6">
      <c r="B46" s="25"/>
      <c r="D46" s="6" t="s">
        <v>15</v>
      </c>
      <c r="F46" s="17">
        <f>ABS(F42)</f>
        <v>188.46462196225727</v>
      </c>
    </row>
    <row r="47" spans="1:6">
      <c r="B47" s="25"/>
      <c r="D47" s="6" t="s">
        <v>30</v>
      </c>
      <c r="F47" s="21">
        <f>SUM(F45:F46)</f>
        <v>488.63128862892393</v>
      </c>
    </row>
    <row r="48" spans="1:6">
      <c r="D48" s="20" t="s">
        <v>31</v>
      </c>
    </row>
    <row r="49" spans="1:6" ht="16" thickBot="1">
      <c r="C49" s="26"/>
      <c r="D49" s="6" t="s">
        <v>50</v>
      </c>
      <c r="F49" s="22">
        <f>E25</f>
        <v>700</v>
      </c>
    </row>
    <row r="50" spans="1:6" ht="17" thickTop="1">
      <c r="D50" s="28"/>
      <c r="E50" s="27" t="s">
        <v>27</v>
      </c>
      <c r="F50" s="29">
        <f>SUM(F49-F47)</f>
        <v>211.36871137107607</v>
      </c>
    </row>
    <row r="53" spans="1:6" ht="17" thickBot="1">
      <c r="A53" s="3" t="s">
        <v>32</v>
      </c>
      <c r="B53" s="4"/>
      <c r="C53" s="4"/>
      <c r="D53" s="4"/>
      <c r="E53" s="4"/>
      <c r="F53" s="4"/>
    </row>
    <row r="54" spans="1:6" ht="16" thickTop="1"/>
    <row r="55" spans="1:6">
      <c r="A55" s="1" t="s">
        <v>33</v>
      </c>
    </row>
    <row r="57" spans="1:6">
      <c r="B57" s="39" t="s">
        <v>34</v>
      </c>
      <c r="C57" s="39"/>
      <c r="D57" s="39"/>
      <c r="E57" s="22">
        <f>E29</f>
        <v>4798</v>
      </c>
    </row>
    <row r="58" spans="1:6" ht="16" thickBot="1">
      <c r="B58" s="1" t="s">
        <v>35</v>
      </c>
      <c r="E58" s="30">
        <f>ABS(A42*B42)</f>
        <v>11250</v>
      </c>
    </row>
    <row r="59" spans="1:6" ht="17" thickTop="1">
      <c r="C59" s="40" t="s">
        <v>32</v>
      </c>
      <c r="D59" s="40"/>
      <c r="E59" s="31">
        <f>SUM(E57/E58)</f>
        <v>0.42648888888888886</v>
      </c>
    </row>
    <row r="61" spans="1:6">
      <c r="A61" s="1" t="s">
        <v>36</v>
      </c>
    </row>
    <row r="62" spans="1:6">
      <c r="A62" s="1" t="s">
        <v>3</v>
      </c>
    </row>
    <row r="64" spans="1:6">
      <c r="A64" s="1" t="s">
        <v>4</v>
      </c>
    </row>
    <row r="66" spans="1:1">
      <c r="A66" s="1" t="s">
        <v>5</v>
      </c>
    </row>
    <row r="68" spans="1:1" ht="20">
      <c r="A68" s="32" t="s">
        <v>1</v>
      </c>
    </row>
    <row r="69" spans="1:1" ht="19">
      <c r="A69" s="33" t="s">
        <v>2</v>
      </c>
    </row>
    <row r="70" spans="1:1" ht="19">
      <c r="A70" s="34" t="s">
        <v>6</v>
      </c>
    </row>
  </sheetData>
  <mergeCells count="13">
    <mergeCell ref="B57:D57"/>
    <mergeCell ref="C59:D59"/>
    <mergeCell ref="B25:D25"/>
    <mergeCell ref="B26:D26"/>
    <mergeCell ref="B27:D27"/>
    <mergeCell ref="B29:D29"/>
    <mergeCell ref="B31:D31"/>
    <mergeCell ref="A1:C1"/>
    <mergeCell ref="D1:F1"/>
    <mergeCell ref="A2:C2"/>
    <mergeCell ref="D2:F2"/>
    <mergeCell ref="C21:D21"/>
    <mergeCell ref="C15:D15"/>
  </mergeCells>
  <phoneticPr fontId="1" type="noConversion"/>
  <hyperlinks>
    <hyperlink ref="A70" r:id="rId1"/>
  </hyperlinks>
  <pageMargins left="0.75" right="0.75" top="1" bottom="1" header="0.5" footer="0.5"/>
  <pageSetup paperSize="0" orientation="portrait" horizontalDpi="4294967292" verticalDpi="4294967292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InterVarsity Christian Fellowship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Neal</dc:creator>
  <cp:lastModifiedBy>Seth Neal</cp:lastModifiedBy>
  <dcterms:created xsi:type="dcterms:W3CDTF">2010-12-30T19:31:08Z</dcterms:created>
  <dcterms:modified xsi:type="dcterms:W3CDTF">2011-04-28T23:03:04Z</dcterms:modified>
</cp:coreProperties>
</file>